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D:\CV Huệ-VA\Thực đơn\Thực đơn 2025-2026\Các trường tháng 1.2026\"/>
    </mc:Choice>
  </mc:AlternateContent>
  <xr:revisionPtr revIDLastSave="0" documentId="13_ncr:1_{E5C0AFED-28D4-4232-8750-FEDE415F314F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hực đơn,ĐL tuần 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0" i="3" l="1"/>
  <c r="I40" i="3" s="1"/>
  <c r="J39" i="3"/>
  <c r="I39" i="3"/>
  <c r="H39" i="3"/>
  <c r="J37" i="3"/>
  <c r="I37" i="3"/>
  <c r="H37" i="3"/>
  <c r="J36" i="3"/>
  <c r="I36" i="3"/>
  <c r="H36" i="3"/>
  <c r="J35" i="3"/>
  <c r="I35" i="3"/>
  <c r="H35" i="3"/>
  <c r="J34" i="3"/>
  <c r="I34" i="3"/>
  <c r="H34" i="3"/>
  <c r="H40" i="3" l="1"/>
  <c r="J40" i="3"/>
  <c r="F33" i="3" l="1"/>
  <c r="H11" i="3" l="1"/>
  <c r="F26" i="3"/>
  <c r="H14" i="3" l="1"/>
  <c r="F12" i="3" l="1"/>
  <c r="H12" i="3" s="1"/>
  <c r="H6" i="3" l="1"/>
  <c r="I33" i="3"/>
  <c r="H26" i="3"/>
  <c r="F19" i="3"/>
  <c r="H19" i="3" s="1"/>
  <c r="J12" i="3"/>
  <c r="J32" i="3"/>
  <c r="I32" i="3"/>
  <c r="H32" i="3"/>
  <c r="J31" i="3"/>
  <c r="I31" i="3"/>
  <c r="H31" i="3"/>
  <c r="J30" i="3"/>
  <c r="I30" i="3"/>
  <c r="H30" i="3"/>
  <c r="J29" i="3"/>
  <c r="I29" i="3"/>
  <c r="H29" i="3"/>
  <c r="J28" i="3"/>
  <c r="I28" i="3"/>
  <c r="H28" i="3"/>
  <c r="J27" i="3"/>
  <c r="I27" i="3"/>
  <c r="H27" i="3"/>
  <c r="J25" i="3"/>
  <c r="I25" i="3"/>
  <c r="H25" i="3"/>
  <c r="J24" i="3"/>
  <c r="I24" i="3"/>
  <c r="H24" i="3"/>
  <c r="J23" i="3"/>
  <c r="I23" i="3"/>
  <c r="H23" i="3"/>
  <c r="J22" i="3"/>
  <c r="I22" i="3"/>
  <c r="H22" i="3"/>
  <c r="J21" i="3"/>
  <c r="I21" i="3"/>
  <c r="H21" i="3"/>
  <c r="J20" i="3"/>
  <c r="I20" i="3"/>
  <c r="H20" i="3"/>
  <c r="J18" i="3"/>
  <c r="I18" i="3"/>
  <c r="H18" i="3"/>
  <c r="J17" i="3"/>
  <c r="I17" i="3"/>
  <c r="H17" i="3"/>
  <c r="J16" i="3"/>
  <c r="I16" i="3"/>
  <c r="H16" i="3"/>
  <c r="J15" i="3"/>
  <c r="I15" i="3"/>
  <c r="H15" i="3"/>
  <c r="J14" i="3"/>
  <c r="I14" i="3"/>
  <c r="J13" i="3"/>
  <c r="I13" i="3"/>
  <c r="H13" i="3"/>
  <c r="J11" i="3"/>
  <c r="I11" i="3"/>
  <c r="J10" i="3"/>
  <c r="I10" i="3"/>
  <c r="H10" i="3"/>
  <c r="J9" i="3"/>
  <c r="I9" i="3"/>
  <c r="H9" i="3"/>
  <c r="J8" i="3"/>
  <c r="I8" i="3"/>
  <c r="H8" i="3"/>
  <c r="J7" i="3"/>
  <c r="I7" i="3"/>
  <c r="H7" i="3"/>
  <c r="J6" i="3"/>
  <c r="I6" i="3"/>
  <c r="I26" i="3" l="1"/>
  <c r="J33" i="3"/>
  <c r="I19" i="3"/>
  <c r="J26" i="3"/>
  <c r="H33" i="3"/>
  <c r="J19" i="3"/>
  <c r="I12" i="3"/>
</calcChain>
</file>

<file path=xl/sharedStrings.xml><?xml version="1.0" encoding="utf-8"?>
<sst xmlns="http://schemas.openxmlformats.org/spreadsheetml/2006/main" count="116" uniqueCount="86">
  <si>
    <t>CÔNG TY CỔ PHẦN ĐẦU TƯ PHÁT TRIỂN DICH VỤ VIỆT AN</t>
  </si>
  <si>
    <t>Thứ</t>
  </si>
  <si>
    <t>Định lượng TP (gram)</t>
  </si>
  <si>
    <t>Ghi chú: rau, củ quả có thể thay đổi theo mùa hoặc do điều kiện khách quan.</t>
  </si>
  <si>
    <t xml:space="preserve">Người lập </t>
  </si>
  <si>
    <t>P.Kỹ thuật chế biến món ăn</t>
  </si>
  <si>
    <t>Tên món ăn</t>
  </si>
  <si>
    <t xml:space="preserve">Sống </t>
  </si>
  <si>
    <t>40-45</t>
  </si>
  <si>
    <t>180-200</t>
  </si>
  <si>
    <t>30-35</t>
  </si>
  <si>
    <t>chín</t>
  </si>
  <si>
    <t>Quà chiều</t>
  </si>
  <si>
    <t xml:space="preserve"> </t>
  </si>
  <si>
    <t xml:space="preserve">Sữa trái cây </t>
  </si>
  <si>
    <t xml:space="preserve">  </t>
  </si>
  <si>
    <t>15-5</t>
  </si>
  <si>
    <t>Chi tiết thực phẩm</t>
  </si>
  <si>
    <t>Kcal</t>
  </si>
  <si>
    <t>Cơm gạo dẻo</t>
  </si>
  <si>
    <t>Gạo tẻ trắng</t>
  </si>
  <si>
    <t>Dầu ăn</t>
  </si>
  <si>
    <t>Tổng năng lượng Kcal đã bao gồm bữa phụ</t>
  </si>
  <si>
    <t>45-50</t>
  </si>
  <si>
    <t>Năng lượng</t>
  </si>
  <si>
    <t>12-5</t>
  </si>
  <si>
    <t xml:space="preserve">Sữa chua ăn </t>
  </si>
  <si>
    <t>Bánh Kinh Đô</t>
  </si>
  <si>
    <t>Tỷ lệ %</t>
  </si>
  <si>
    <t>Protein</t>
  </si>
  <si>
    <t>Lipit</t>
  </si>
  <si>
    <t>Glucid</t>
  </si>
  <si>
    <t xml:space="preserve">                                                                              Đại diện nhà trường</t>
  </si>
  <si>
    <t>Gà File nguyên con</t>
  </si>
  <si>
    <t>35-40</t>
  </si>
  <si>
    <t>Chả lụa rim</t>
  </si>
  <si>
    <t>Chả lụa</t>
  </si>
  <si>
    <t>Cải ngọt xào</t>
  </si>
  <si>
    <t>Cải ngọt, tỏi bóc</t>
  </si>
  <si>
    <t>Đậu tẩm hành</t>
  </si>
  <si>
    <t>Đậu phụ, hành lá</t>
  </si>
  <si>
    <t>Canh cải cúc nấu thịt</t>
  </si>
  <si>
    <t>Cải cúc, thịt nạc</t>
  </si>
  <si>
    <t>Xúc xích Đức việt</t>
  </si>
  <si>
    <t>Canh cải xanh nấu thịt</t>
  </si>
  <si>
    <t>Cải xanh, thịt nạc</t>
  </si>
  <si>
    <t>ĐỊNH LƯỢNG TP SỐNG-CHÍN TRƯỜNG TH-THCS-THPT KHƯƠNG HẠ THÁNG 1/2026 (KHỐI TIỂU HỌC)</t>
  </si>
  <si>
    <t>Thịt lợn nạc</t>
  </si>
  <si>
    <t>Canh bí xanh nấu thịt</t>
  </si>
  <si>
    <t>Bí xanh, thịt nạc</t>
  </si>
  <si>
    <t>Su hào xào</t>
  </si>
  <si>
    <t>Su hào, tỏi bóc</t>
  </si>
  <si>
    <t>Xúc xích chiên hoa</t>
  </si>
  <si>
    <t>Thực đơn gửi ngày…. Tháng …. năm 2026</t>
  </si>
  <si>
    <t xml:space="preserve">                                                                        Hà Nội, Ngày…. Tháng …. Năm 2026</t>
  </si>
  <si>
    <t>THỰC ĐƠN TUẦN 3</t>
  </si>
  <si>
    <t>Thịt luộc tẩm Maggi</t>
  </si>
  <si>
    <t>Thịt lợn nạc, nước tương Maggi</t>
  </si>
  <si>
    <t>Bắp cải xào</t>
  </si>
  <si>
    <t>Canh củ quả nấu thịt</t>
  </si>
  <si>
    <t>Su su, cà rốt, thịt canh</t>
  </si>
  <si>
    <t>Bắp cải, tỏi bóc</t>
  </si>
  <si>
    <t>Gà rang muối</t>
  </si>
  <si>
    <t>Thịt nạc chiên xù</t>
  </si>
  <si>
    <t>Thịt xay rang ngô</t>
  </si>
  <si>
    <t>Thịt lợn sấn, ngô ngọt tách hạt, hành lá</t>
  </si>
  <si>
    <t>40-10</t>
  </si>
  <si>
    <t>Cá phile chiên vừng</t>
  </si>
  <si>
    <t>Cá rô phi phi lê + bột + vừng trắng</t>
  </si>
  <si>
    <t>Trứng đúc thịt</t>
  </si>
  <si>
    <t>Trứng gà CN loại 1, thịt nạc</t>
  </si>
  <si>
    <t>70+5</t>
  </si>
  <si>
    <t>Su hào, cà rốt, tỏi bóc</t>
  </si>
  <si>
    <t>thứ 2
19/01/2026</t>
  </si>
  <si>
    <t>thứ 3
20/01/2026</t>
  </si>
  <si>
    <t>thứ 4
21/01/2026</t>
  </si>
  <si>
    <t>thứ 5
22/01/2026</t>
  </si>
  <si>
    <t>Mỳ ý sốt bò băm</t>
  </si>
  <si>
    <t>Mỳ ý</t>
  </si>
  <si>
    <t>Thịt bò</t>
  </si>
  <si>
    <t>Thịt lợn</t>
  </si>
  <si>
    <t>Củ quả,hành tây,cà chua</t>
  </si>
  <si>
    <t>Dầu ăn,bơ</t>
  </si>
  <si>
    <t>thứ 6
23/01/2026</t>
  </si>
  <si>
    <t>25-30</t>
  </si>
  <si>
    <t>55-60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</si>
</sst>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  <scheme val="minor"/>
    </font>
    <font>
      <b/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3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right"/>
    </xf>
    <xf numFmtId="0" fontId="0" fillId="0" borderId="0" xfId="0" applyFont="1"/>
    <xf numFmtId="0" fontId="8" fillId="2" borderId="1" xfId="0" applyFont="1" applyFill="1" applyBorder="1"/>
    <xf numFmtId="0" fontId="3" fillId="2" borderId="1" xfId="0" quotePrefix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2" fillId="0" borderId="1" xfId="0" applyFont="1" applyBorder="1"/>
    <xf numFmtId="0" fontId="8" fillId="2" borderId="1" xfId="0" quotePrefix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quotePrefix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zoomScaleNormal="100" zoomScaleSheetLayoutView="95" workbookViewId="0">
      <selection activeCell="F14" sqref="F14"/>
    </sheetView>
  </sheetViews>
  <sheetFormatPr defaultRowHeight="15" x14ac:dyDescent="0.25"/>
  <cols>
    <col min="1" max="1" width="11.125" customWidth="1"/>
    <col min="2" max="2" width="23.625" customWidth="1"/>
    <col min="3" max="3" width="36.125" bestFit="1" customWidth="1"/>
    <col min="4" max="4" width="10.125" customWidth="1"/>
    <col min="5" max="5" width="10.75" customWidth="1"/>
    <col min="6" max="6" width="10.75" bestFit="1" customWidth="1"/>
    <col min="7" max="7" width="11" customWidth="1"/>
    <col min="8" max="8" width="8" style="27" customWidth="1"/>
    <col min="9" max="9" width="8.25" style="27" customWidth="1"/>
    <col min="10" max="10" width="10.125" style="27" customWidth="1"/>
  </cols>
  <sheetData>
    <row r="1" spans="1:20" ht="1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</row>
    <row r="2" spans="1:20" ht="15" customHeight="1" x14ac:dyDescent="0.2">
      <c r="A2" s="49" t="s">
        <v>46</v>
      </c>
      <c r="B2" s="49"/>
      <c r="C2" s="49"/>
      <c r="D2" s="49"/>
      <c r="E2" s="49"/>
      <c r="F2" s="49"/>
      <c r="G2" s="49"/>
      <c r="H2" s="49"/>
      <c r="I2" s="49"/>
      <c r="J2" s="49"/>
    </row>
    <row r="3" spans="1:20" ht="15" customHeight="1" x14ac:dyDescent="0.2">
      <c r="A3" s="50" t="s">
        <v>55</v>
      </c>
      <c r="B3" s="50"/>
      <c r="C3" s="50"/>
      <c r="D3" s="50"/>
      <c r="E3" s="50"/>
      <c r="F3" s="50"/>
      <c r="G3" s="50"/>
      <c r="H3" s="50"/>
      <c r="I3" s="50"/>
      <c r="J3" s="50"/>
    </row>
    <row r="4" spans="1:20" ht="15" customHeight="1" x14ac:dyDescent="0.25">
      <c r="A4" s="1" t="s">
        <v>1</v>
      </c>
      <c r="B4" s="2" t="s">
        <v>6</v>
      </c>
      <c r="C4" s="14" t="s">
        <v>17</v>
      </c>
      <c r="D4" s="51" t="s">
        <v>2</v>
      </c>
      <c r="E4" s="52"/>
      <c r="F4" s="15" t="s">
        <v>24</v>
      </c>
      <c r="G4" s="2" t="s">
        <v>12</v>
      </c>
      <c r="H4" s="53" t="s">
        <v>28</v>
      </c>
      <c r="I4" s="53"/>
      <c r="J4" s="53"/>
    </row>
    <row r="5" spans="1:20" ht="15" customHeight="1" x14ac:dyDescent="0.25">
      <c r="A5" s="39" t="s">
        <v>73</v>
      </c>
      <c r="B5" s="2"/>
      <c r="C5" s="16"/>
      <c r="D5" s="2" t="s">
        <v>7</v>
      </c>
      <c r="E5" s="2" t="s">
        <v>11</v>
      </c>
      <c r="F5" s="16" t="s">
        <v>18</v>
      </c>
      <c r="G5" s="2" t="s">
        <v>18</v>
      </c>
      <c r="H5" s="28" t="s">
        <v>29</v>
      </c>
      <c r="I5" s="28" t="s">
        <v>30</v>
      </c>
      <c r="J5" s="28" t="s">
        <v>31</v>
      </c>
    </row>
    <row r="6" spans="1:20" ht="15" customHeight="1" x14ac:dyDescent="0.25">
      <c r="A6" s="40"/>
      <c r="B6" s="12" t="s">
        <v>56</v>
      </c>
      <c r="C6" s="33" t="s">
        <v>57</v>
      </c>
      <c r="D6" s="60">
        <v>50</v>
      </c>
      <c r="E6" s="13" t="s">
        <v>34</v>
      </c>
      <c r="F6" s="34">
        <v>60</v>
      </c>
      <c r="G6" s="39" t="s">
        <v>26</v>
      </c>
      <c r="H6" s="29">
        <f>F6*18%</f>
        <v>10.799999999999999</v>
      </c>
      <c r="I6" s="29">
        <f>F6*12%</f>
        <v>7.1999999999999993</v>
      </c>
      <c r="J6" s="29">
        <f>F6*70%</f>
        <v>42</v>
      </c>
    </row>
    <row r="7" spans="1:20" ht="15" customHeight="1" x14ac:dyDescent="0.25">
      <c r="A7" s="40"/>
      <c r="B7" s="12" t="s">
        <v>35</v>
      </c>
      <c r="C7" s="12" t="s">
        <v>36</v>
      </c>
      <c r="D7" s="61">
        <v>35</v>
      </c>
      <c r="E7" s="31" t="s">
        <v>84</v>
      </c>
      <c r="F7" s="36">
        <v>62</v>
      </c>
      <c r="G7" s="40"/>
      <c r="H7" s="29">
        <f t="shared" ref="H7:H10" si="0">F7*18%</f>
        <v>11.16</v>
      </c>
      <c r="I7" s="29">
        <f t="shared" ref="I7:I10" si="1">F7*12%</f>
        <v>7.4399999999999995</v>
      </c>
      <c r="J7" s="29">
        <f t="shared" ref="J7:J10" si="2">F7*70%</f>
        <v>43.4</v>
      </c>
    </row>
    <row r="8" spans="1:20" ht="15" customHeight="1" x14ac:dyDescent="0.25">
      <c r="A8" s="40"/>
      <c r="B8" s="19" t="s">
        <v>58</v>
      </c>
      <c r="C8" s="19" t="s">
        <v>61</v>
      </c>
      <c r="D8" s="4">
        <v>70</v>
      </c>
      <c r="E8" s="31" t="s">
        <v>8</v>
      </c>
      <c r="F8" s="32">
        <v>17</v>
      </c>
      <c r="G8" s="40"/>
      <c r="H8" s="29">
        <f t="shared" si="0"/>
        <v>3.06</v>
      </c>
      <c r="I8" s="29">
        <f t="shared" si="1"/>
        <v>2.04</v>
      </c>
      <c r="J8" s="29">
        <f t="shared" si="2"/>
        <v>11.899999999999999</v>
      </c>
      <c r="T8" t="s">
        <v>15</v>
      </c>
    </row>
    <row r="9" spans="1:20" ht="15" customHeight="1" x14ac:dyDescent="0.25">
      <c r="A9" s="40"/>
      <c r="B9" s="12" t="s">
        <v>59</v>
      </c>
      <c r="C9" s="12" t="s">
        <v>60</v>
      </c>
      <c r="D9" s="13" t="s">
        <v>16</v>
      </c>
      <c r="E9" s="35" t="s">
        <v>9</v>
      </c>
      <c r="F9" s="26">
        <v>18</v>
      </c>
      <c r="G9" s="40"/>
      <c r="H9" s="29">
        <f t="shared" si="0"/>
        <v>3.2399999999999998</v>
      </c>
      <c r="I9" s="29">
        <f t="shared" si="1"/>
        <v>2.16</v>
      </c>
      <c r="J9" s="29">
        <f t="shared" si="2"/>
        <v>12.6</v>
      </c>
    </row>
    <row r="10" spans="1:20" ht="15" customHeight="1" x14ac:dyDescent="0.25">
      <c r="A10" s="40"/>
      <c r="B10" s="12" t="s">
        <v>19</v>
      </c>
      <c r="C10" s="12" t="s">
        <v>20</v>
      </c>
      <c r="D10" s="22">
        <v>120</v>
      </c>
      <c r="E10" s="32">
        <v>180</v>
      </c>
      <c r="F10" s="32">
        <v>412</v>
      </c>
      <c r="G10" s="41"/>
      <c r="H10" s="29">
        <f t="shared" si="0"/>
        <v>74.16</v>
      </c>
      <c r="I10" s="29">
        <f t="shared" si="1"/>
        <v>49.44</v>
      </c>
      <c r="J10" s="29">
        <f t="shared" si="2"/>
        <v>288.39999999999998</v>
      </c>
    </row>
    <row r="11" spans="1:20" ht="15" customHeight="1" x14ac:dyDescent="0.25">
      <c r="A11" s="40"/>
      <c r="B11" s="12" t="s">
        <v>21</v>
      </c>
      <c r="C11" s="12"/>
      <c r="D11" s="22"/>
      <c r="E11" s="21"/>
      <c r="F11" s="21">
        <v>120</v>
      </c>
      <c r="G11" s="23">
        <v>75</v>
      </c>
      <c r="H11" s="29">
        <f>F11*18%+G11*18%</f>
        <v>35.099999999999994</v>
      </c>
      <c r="I11" s="29">
        <f>F11*12%+G11*12%</f>
        <v>23.4</v>
      </c>
      <c r="J11" s="29">
        <f>F11*70%+G11*70%</f>
        <v>136.5</v>
      </c>
    </row>
    <row r="12" spans="1:20" ht="15" customHeight="1" x14ac:dyDescent="0.25">
      <c r="A12" s="41"/>
      <c r="B12" s="44" t="s">
        <v>22</v>
      </c>
      <c r="C12" s="45"/>
      <c r="D12" s="45"/>
      <c r="E12" s="46"/>
      <c r="F12" s="47">
        <f>F6+F7+F8+F9+F10+F11+G11</f>
        <v>764</v>
      </c>
      <c r="G12" s="48"/>
      <c r="H12" s="30">
        <f>F12*18%</f>
        <v>137.51999999999998</v>
      </c>
      <c r="I12" s="30">
        <f>F12*12%</f>
        <v>91.679999999999993</v>
      </c>
      <c r="J12" s="30">
        <f>F12*70%</f>
        <v>534.79999999999995</v>
      </c>
    </row>
    <row r="13" spans="1:20" ht="15" customHeight="1" x14ac:dyDescent="0.25">
      <c r="A13" s="39" t="s">
        <v>74</v>
      </c>
      <c r="B13" s="12" t="s">
        <v>62</v>
      </c>
      <c r="C13" s="12" t="s">
        <v>33</v>
      </c>
      <c r="D13" s="62">
        <v>75</v>
      </c>
      <c r="E13" s="31" t="s">
        <v>85</v>
      </c>
      <c r="F13" s="36">
        <v>160</v>
      </c>
      <c r="G13" s="39" t="s">
        <v>27</v>
      </c>
      <c r="H13" s="29">
        <f>F13*18%</f>
        <v>28.799999999999997</v>
      </c>
      <c r="I13" s="29">
        <f>F13*12%</f>
        <v>19.2</v>
      </c>
      <c r="J13" s="29">
        <f>F13*70%</f>
        <v>112</v>
      </c>
    </row>
    <row r="14" spans="1:20" ht="15" customHeight="1" x14ac:dyDescent="0.25">
      <c r="A14" s="40"/>
      <c r="B14" s="12" t="s">
        <v>39</v>
      </c>
      <c r="C14" s="19" t="s">
        <v>40</v>
      </c>
      <c r="D14" s="20">
        <v>70</v>
      </c>
      <c r="E14" s="36" t="s">
        <v>10</v>
      </c>
      <c r="F14" s="36">
        <v>189</v>
      </c>
      <c r="G14" s="40"/>
      <c r="H14" s="29">
        <f>F14*18%</f>
        <v>34.019999999999996</v>
      </c>
      <c r="I14" s="29">
        <f t="shared" ref="I14:I17" si="3">F14*12%</f>
        <v>22.68</v>
      </c>
      <c r="J14" s="29">
        <f t="shared" ref="J14:J17" si="4">F14*70%</f>
        <v>132.29999999999998</v>
      </c>
    </row>
    <row r="15" spans="1:20" ht="15" customHeight="1" x14ac:dyDescent="0.3">
      <c r="A15" s="40"/>
      <c r="B15" s="19" t="s">
        <v>50</v>
      </c>
      <c r="C15" s="12" t="s">
        <v>51</v>
      </c>
      <c r="D15" s="3">
        <v>80</v>
      </c>
      <c r="E15" s="26" t="s">
        <v>23</v>
      </c>
      <c r="F15" s="26">
        <v>17</v>
      </c>
      <c r="G15" s="40"/>
      <c r="H15" s="29">
        <f t="shared" ref="H15:H17" si="5">F15*18%</f>
        <v>3.06</v>
      </c>
      <c r="I15" s="29">
        <f t="shared" si="3"/>
        <v>2.04</v>
      </c>
      <c r="J15" s="29">
        <f t="shared" si="4"/>
        <v>11.899999999999999</v>
      </c>
    </row>
    <row r="16" spans="1:20" ht="15" customHeight="1" x14ac:dyDescent="0.25">
      <c r="A16" s="40"/>
      <c r="B16" s="19" t="s">
        <v>41</v>
      </c>
      <c r="C16" s="19" t="s">
        <v>42</v>
      </c>
      <c r="D16" s="13" t="s">
        <v>25</v>
      </c>
      <c r="E16" s="21" t="s">
        <v>9</v>
      </c>
      <c r="F16" s="21">
        <v>18</v>
      </c>
      <c r="G16" s="40"/>
      <c r="H16" s="29">
        <f t="shared" si="5"/>
        <v>3.2399999999999998</v>
      </c>
      <c r="I16" s="29">
        <f t="shared" si="3"/>
        <v>2.16</v>
      </c>
      <c r="J16" s="29">
        <f t="shared" si="4"/>
        <v>12.6</v>
      </c>
    </row>
    <row r="17" spans="1:10" ht="15" customHeight="1" x14ac:dyDescent="0.25">
      <c r="A17" s="40"/>
      <c r="B17" s="12" t="s">
        <v>19</v>
      </c>
      <c r="C17" s="12" t="s">
        <v>20</v>
      </c>
      <c r="D17" s="22">
        <v>120</v>
      </c>
      <c r="E17" s="18">
        <v>180</v>
      </c>
      <c r="F17" s="18">
        <v>412</v>
      </c>
      <c r="G17" s="41"/>
      <c r="H17" s="29">
        <f t="shared" si="5"/>
        <v>74.16</v>
      </c>
      <c r="I17" s="29">
        <f t="shared" si="3"/>
        <v>49.44</v>
      </c>
      <c r="J17" s="29">
        <f t="shared" si="4"/>
        <v>288.39999999999998</v>
      </c>
    </row>
    <row r="18" spans="1:10" ht="15" customHeight="1" x14ac:dyDescent="0.25">
      <c r="A18" s="40"/>
      <c r="B18" s="12" t="s">
        <v>21</v>
      </c>
      <c r="C18" s="12"/>
      <c r="D18" s="22"/>
      <c r="E18" s="18"/>
      <c r="F18" s="18">
        <v>120</v>
      </c>
      <c r="G18" s="24">
        <v>109</v>
      </c>
      <c r="H18" s="29">
        <f>F18*18%+G18*18%</f>
        <v>41.22</v>
      </c>
      <c r="I18" s="29">
        <f>F18*12%+G18*12%</f>
        <v>27.479999999999997</v>
      </c>
      <c r="J18" s="29">
        <f>F18*70%+G18*70%</f>
        <v>160.30000000000001</v>
      </c>
    </row>
    <row r="19" spans="1:10" ht="15" customHeight="1" x14ac:dyDescent="0.25">
      <c r="A19" s="41"/>
      <c r="B19" s="44" t="s">
        <v>22</v>
      </c>
      <c r="C19" s="45"/>
      <c r="D19" s="45"/>
      <c r="E19" s="46"/>
      <c r="F19" s="42">
        <f>F13+F14+F15+F16+F17+G18+F18</f>
        <v>1025</v>
      </c>
      <c r="G19" s="43"/>
      <c r="H19" s="30">
        <f>F19*18%</f>
        <v>184.5</v>
      </c>
      <c r="I19" s="30">
        <f>F19*12%</f>
        <v>123</v>
      </c>
      <c r="J19" s="30">
        <f>F19*70%</f>
        <v>717.5</v>
      </c>
    </row>
    <row r="20" spans="1:10" ht="15" customHeight="1" x14ac:dyDescent="0.25">
      <c r="A20" s="39" t="s">
        <v>75</v>
      </c>
      <c r="B20" s="12" t="s">
        <v>63</v>
      </c>
      <c r="C20" s="12" t="s">
        <v>47</v>
      </c>
      <c r="D20" s="63">
        <v>40</v>
      </c>
      <c r="E20" s="64" t="s">
        <v>34</v>
      </c>
      <c r="F20" s="26">
        <v>140</v>
      </c>
      <c r="G20" s="39" t="s">
        <v>14</v>
      </c>
      <c r="H20" s="29">
        <f>F20*18%</f>
        <v>25.2</v>
      </c>
      <c r="I20" s="29">
        <f>12%*F20</f>
        <v>16.8</v>
      </c>
      <c r="J20" s="29">
        <f>F20*70%</f>
        <v>98</v>
      </c>
    </row>
    <row r="21" spans="1:10" ht="15" customHeight="1" x14ac:dyDescent="0.25">
      <c r="A21" s="40"/>
      <c r="B21" s="12" t="s">
        <v>64</v>
      </c>
      <c r="C21" s="12" t="s">
        <v>65</v>
      </c>
      <c r="D21" s="22" t="s">
        <v>66</v>
      </c>
      <c r="E21" s="31" t="s">
        <v>34</v>
      </c>
      <c r="F21" s="31">
        <v>90</v>
      </c>
      <c r="G21" s="40"/>
      <c r="H21" s="29">
        <f t="shared" ref="H21:H24" si="6">F21*18%</f>
        <v>16.2</v>
      </c>
      <c r="I21" s="29">
        <f t="shared" ref="I21:I24" si="7">12%*F21</f>
        <v>10.799999999999999</v>
      </c>
      <c r="J21" s="29">
        <f t="shared" ref="J21:J24" si="8">F21*70%</f>
        <v>62.999999999999993</v>
      </c>
    </row>
    <row r="22" spans="1:10" ht="15" customHeight="1" x14ac:dyDescent="0.3">
      <c r="A22" s="40"/>
      <c r="B22" s="12" t="s">
        <v>37</v>
      </c>
      <c r="C22" s="12" t="s">
        <v>38</v>
      </c>
      <c r="D22" s="3">
        <v>80</v>
      </c>
      <c r="E22" s="26" t="s">
        <v>8</v>
      </c>
      <c r="F22" s="26">
        <v>17</v>
      </c>
      <c r="G22" s="40"/>
      <c r="H22" s="29">
        <f t="shared" si="6"/>
        <v>3.06</v>
      </c>
      <c r="I22" s="29">
        <f t="shared" si="7"/>
        <v>2.04</v>
      </c>
      <c r="J22" s="29">
        <f t="shared" si="8"/>
        <v>11.899999999999999</v>
      </c>
    </row>
    <row r="23" spans="1:10" ht="15" customHeight="1" x14ac:dyDescent="0.25">
      <c r="A23" s="40"/>
      <c r="B23" s="12" t="s">
        <v>48</v>
      </c>
      <c r="C23" s="12" t="s">
        <v>49</v>
      </c>
      <c r="D23" s="22" t="s">
        <v>16</v>
      </c>
      <c r="E23" s="21" t="s">
        <v>9</v>
      </c>
      <c r="F23" s="21">
        <v>18</v>
      </c>
      <c r="G23" s="40"/>
      <c r="H23" s="29">
        <f t="shared" si="6"/>
        <v>3.2399999999999998</v>
      </c>
      <c r="I23" s="29">
        <f t="shared" si="7"/>
        <v>2.16</v>
      </c>
      <c r="J23" s="29">
        <f t="shared" si="8"/>
        <v>12.6</v>
      </c>
    </row>
    <row r="24" spans="1:10" ht="15" customHeight="1" x14ac:dyDescent="0.25">
      <c r="A24" s="40"/>
      <c r="B24" s="12" t="s">
        <v>19</v>
      </c>
      <c r="C24" s="12" t="s">
        <v>20</v>
      </c>
      <c r="D24" s="22">
        <v>120</v>
      </c>
      <c r="E24" s="18">
        <v>180</v>
      </c>
      <c r="F24" s="18">
        <v>412</v>
      </c>
      <c r="G24" s="41"/>
      <c r="H24" s="29">
        <f t="shared" si="6"/>
        <v>74.16</v>
      </c>
      <c r="I24" s="29">
        <f t="shared" si="7"/>
        <v>49.44</v>
      </c>
      <c r="J24" s="29">
        <f t="shared" si="8"/>
        <v>288.39999999999998</v>
      </c>
    </row>
    <row r="25" spans="1:10" ht="15" customHeight="1" x14ac:dyDescent="0.25">
      <c r="A25" s="40"/>
      <c r="B25" s="12" t="s">
        <v>21</v>
      </c>
      <c r="C25" s="12"/>
      <c r="D25" s="22"/>
      <c r="E25" s="21"/>
      <c r="F25" s="21">
        <v>120</v>
      </c>
      <c r="G25" s="17">
        <v>112</v>
      </c>
      <c r="H25" s="29">
        <f>F25*18%+G25*18%</f>
        <v>41.76</v>
      </c>
      <c r="I25" s="29">
        <f>12%*F25+G25*12%</f>
        <v>27.839999999999996</v>
      </c>
      <c r="J25" s="29">
        <f>F25*70%+G25*70%</f>
        <v>162.39999999999998</v>
      </c>
    </row>
    <row r="26" spans="1:10" ht="15" customHeight="1" x14ac:dyDescent="0.25">
      <c r="A26" s="41"/>
      <c r="B26" s="44" t="s">
        <v>22</v>
      </c>
      <c r="C26" s="45"/>
      <c r="D26" s="45"/>
      <c r="E26" s="46"/>
      <c r="F26" s="47">
        <f>F20+F21+F22+F23+F24+112+F25</f>
        <v>909</v>
      </c>
      <c r="G26" s="48"/>
      <c r="H26" s="30">
        <f>F26*18%</f>
        <v>163.62</v>
      </c>
      <c r="I26" s="30">
        <f>F26*12%</f>
        <v>109.08</v>
      </c>
      <c r="J26" s="30">
        <f>SUM(J20:J25)</f>
        <v>636.29999999999995</v>
      </c>
    </row>
    <row r="27" spans="1:10" ht="15" customHeight="1" x14ac:dyDescent="0.25">
      <c r="A27" s="39" t="s">
        <v>76</v>
      </c>
      <c r="B27" s="12" t="s">
        <v>67</v>
      </c>
      <c r="C27" s="12" t="s">
        <v>68</v>
      </c>
      <c r="D27" s="61">
        <v>45</v>
      </c>
      <c r="E27" s="31" t="s">
        <v>8</v>
      </c>
      <c r="F27" s="31">
        <v>120</v>
      </c>
      <c r="G27" s="39" t="s">
        <v>27</v>
      </c>
      <c r="H27" s="29">
        <f>F27*18%</f>
        <v>21.599999999999998</v>
      </c>
      <c r="I27" s="29">
        <f>F27*12%</f>
        <v>14.399999999999999</v>
      </c>
      <c r="J27" s="29">
        <f>F27*70%</f>
        <v>84</v>
      </c>
    </row>
    <row r="28" spans="1:10" ht="15" customHeight="1" x14ac:dyDescent="0.25">
      <c r="A28" s="40"/>
      <c r="B28" s="12" t="s">
        <v>69</v>
      </c>
      <c r="C28" s="12" t="s">
        <v>70</v>
      </c>
      <c r="D28" s="4" t="s">
        <v>71</v>
      </c>
      <c r="E28" s="26" t="s">
        <v>10</v>
      </c>
      <c r="F28" s="26">
        <v>125</v>
      </c>
      <c r="G28" s="40"/>
      <c r="H28" s="29">
        <f t="shared" ref="H28:H31" si="9">F28*18%</f>
        <v>22.5</v>
      </c>
      <c r="I28" s="29">
        <f t="shared" ref="I28:I31" si="10">F28*12%</f>
        <v>15</v>
      </c>
      <c r="J28" s="29">
        <f t="shared" ref="J28:J31" si="11">F28*70%</f>
        <v>87.5</v>
      </c>
    </row>
    <row r="29" spans="1:10" ht="15" customHeight="1" x14ac:dyDescent="0.3">
      <c r="A29" s="40"/>
      <c r="B29" s="12" t="s">
        <v>50</v>
      </c>
      <c r="C29" s="12" t="s">
        <v>72</v>
      </c>
      <c r="D29" s="3">
        <v>80</v>
      </c>
      <c r="E29" s="26" t="s">
        <v>23</v>
      </c>
      <c r="F29" s="26">
        <v>17</v>
      </c>
      <c r="G29" s="40"/>
      <c r="H29" s="29">
        <f t="shared" si="9"/>
        <v>3.06</v>
      </c>
      <c r="I29" s="29">
        <f t="shared" si="10"/>
        <v>2.04</v>
      </c>
      <c r="J29" s="29">
        <f t="shared" si="11"/>
        <v>11.899999999999999</v>
      </c>
    </row>
    <row r="30" spans="1:10" ht="15" customHeight="1" x14ac:dyDescent="0.25">
      <c r="A30" s="40"/>
      <c r="B30" s="12" t="s">
        <v>44</v>
      </c>
      <c r="C30" s="12" t="s">
        <v>45</v>
      </c>
      <c r="D30" s="13" t="s">
        <v>25</v>
      </c>
      <c r="E30" s="35" t="s">
        <v>9</v>
      </c>
      <c r="F30" s="26">
        <v>18</v>
      </c>
      <c r="G30" s="40"/>
      <c r="H30" s="29">
        <f t="shared" si="9"/>
        <v>3.2399999999999998</v>
      </c>
      <c r="I30" s="29">
        <f t="shared" si="10"/>
        <v>2.16</v>
      </c>
      <c r="J30" s="29">
        <f t="shared" si="11"/>
        <v>12.6</v>
      </c>
    </row>
    <row r="31" spans="1:10" ht="15" customHeight="1" x14ac:dyDescent="0.25">
      <c r="A31" s="40"/>
      <c r="B31" s="12" t="s">
        <v>19</v>
      </c>
      <c r="C31" s="12" t="s">
        <v>20</v>
      </c>
      <c r="D31" s="22">
        <v>120</v>
      </c>
      <c r="E31" s="18">
        <v>180</v>
      </c>
      <c r="F31" s="18">
        <v>412</v>
      </c>
      <c r="G31" s="41"/>
      <c r="H31" s="29">
        <f t="shared" si="9"/>
        <v>74.16</v>
      </c>
      <c r="I31" s="29">
        <f t="shared" si="10"/>
        <v>49.44</v>
      </c>
      <c r="J31" s="29">
        <f t="shared" si="11"/>
        <v>288.39999999999998</v>
      </c>
    </row>
    <row r="32" spans="1:10" ht="15" customHeight="1" x14ac:dyDescent="0.25">
      <c r="A32" s="40"/>
      <c r="B32" s="12" t="s">
        <v>21</v>
      </c>
      <c r="C32" s="12" t="s">
        <v>15</v>
      </c>
      <c r="D32" s="22"/>
      <c r="E32" s="21"/>
      <c r="F32" s="21">
        <v>120</v>
      </c>
      <c r="G32" s="21">
        <v>77</v>
      </c>
      <c r="H32" s="29">
        <f>F32*18%+G32*18%</f>
        <v>35.459999999999994</v>
      </c>
      <c r="I32" s="29">
        <f>F32*12%+G32*12%</f>
        <v>23.64</v>
      </c>
      <c r="J32" s="29">
        <f>F32*70%+G32*70%</f>
        <v>137.9</v>
      </c>
    </row>
    <row r="33" spans="1:11" ht="15" customHeight="1" x14ac:dyDescent="0.25">
      <c r="A33" s="41"/>
      <c r="B33" s="44" t="s">
        <v>22</v>
      </c>
      <c r="C33" s="45"/>
      <c r="D33" s="45"/>
      <c r="E33" s="46"/>
      <c r="F33" s="47">
        <f>SUM(F27:F32)+G32</f>
        <v>889</v>
      </c>
      <c r="G33" s="48"/>
      <c r="H33" s="30">
        <f>F33*18%</f>
        <v>160.01999999999998</v>
      </c>
      <c r="I33" s="30">
        <f>F33*12%</f>
        <v>106.67999999999999</v>
      </c>
      <c r="J33" s="30">
        <f>F33*70%</f>
        <v>622.29999999999995</v>
      </c>
    </row>
    <row r="34" spans="1:11" ht="15" customHeight="1" x14ac:dyDescent="0.3">
      <c r="A34" s="57" t="s">
        <v>83</v>
      </c>
      <c r="B34" s="12" t="s">
        <v>52</v>
      </c>
      <c r="C34" s="12" t="s">
        <v>43</v>
      </c>
      <c r="D34" s="3">
        <v>50</v>
      </c>
      <c r="E34" s="26" t="s">
        <v>8</v>
      </c>
      <c r="F34" s="26">
        <v>129</v>
      </c>
      <c r="G34" s="54" t="s">
        <v>27</v>
      </c>
      <c r="H34" s="29">
        <f>F34*18%</f>
        <v>23.22</v>
      </c>
      <c r="I34" s="29">
        <f>F34*12%</f>
        <v>15.479999999999999</v>
      </c>
      <c r="J34" s="29">
        <f>F34*70%</f>
        <v>90.3</v>
      </c>
      <c r="K34" t="s">
        <v>13</v>
      </c>
    </row>
    <row r="35" spans="1:11" ht="15" customHeight="1" x14ac:dyDescent="0.3">
      <c r="A35" s="57"/>
      <c r="B35" s="12" t="s">
        <v>77</v>
      </c>
      <c r="C35" s="12" t="s">
        <v>78</v>
      </c>
      <c r="D35" s="3">
        <v>150</v>
      </c>
      <c r="E35" s="26">
        <v>230</v>
      </c>
      <c r="F35" s="26">
        <v>370</v>
      </c>
      <c r="G35" s="55"/>
      <c r="H35" s="29">
        <f t="shared" ref="H35:H40" si="12">F35*18%</f>
        <v>66.599999999999994</v>
      </c>
      <c r="I35" s="29">
        <f t="shared" ref="I35:I40" si="13">F35*12%</f>
        <v>44.4</v>
      </c>
      <c r="J35" s="29">
        <f t="shared" ref="J35:J40" si="14">F35*70%</f>
        <v>259</v>
      </c>
    </row>
    <row r="36" spans="1:11" ht="15" customHeight="1" x14ac:dyDescent="0.3">
      <c r="A36" s="57"/>
      <c r="B36" s="12"/>
      <c r="C36" s="12" t="s">
        <v>79</v>
      </c>
      <c r="D36" s="3">
        <v>15</v>
      </c>
      <c r="E36" s="54">
        <v>150</v>
      </c>
      <c r="F36" s="26">
        <v>18</v>
      </c>
      <c r="G36" s="55"/>
      <c r="H36" s="29">
        <f t="shared" si="12"/>
        <v>3.2399999999999998</v>
      </c>
      <c r="I36" s="29">
        <f t="shared" si="13"/>
        <v>2.16</v>
      </c>
      <c r="J36" s="29">
        <f t="shared" si="14"/>
        <v>12.6</v>
      </c>
    </row>
    <row r="37" spans="1:11" ht="15" customHeight="1" x14ac:dyDescent="0.3">
      <c r="A37" s="57"/>
      <c r="B37" s="12"/>
      <c r="C37" s="12" t="s">
        <v>80</v>
      </c>
      <c r="D37" s="3">
        <v>20</v>
      </c>
      <c r="E37" s="55"/>
      <c r="F37" s="26">
        <v>46</v>
      </c>
      <c r="G37" s="37"/>
      <c r="H37" s="29">
        <f t="shared" si="12"/>
        <v>8.2799999999999994</v>
      </c>
      <c r="I37" s="29">
        <f t="shared" si="13"/>
        <v>5.52</v>
      </c>
      <c r="J37" s="29">
        <f t="shared" si="14"/>
        <v>32.199999999999996</v>
      </c>
    </row>
    <row r="38" spans="1:11" ht="15" customHeight="1" x14ac:dyDescent="0.3">
      <c r="A38" s="57"/>
      <c r="B38" s="12"/>
      <c r="C38" s="12" t="s">
        <v>81</v>
      </c>
      <c r="D38" s="3">
        <v>30</v>
      </c>
      <c r="E38" s="56"/>
      <c r="F38" s="26">
        <v>15</v>
      </c>
      <c r="G38" s="37"/>
      <c r="H38" s="29"/>
      <c r="I38" s="29"/>
      <c r="J38" s="29"/>
    </row>
    <row r="39" spans="1:11" ht="15" customHeight="1" x14ac:dyDescent="0.3">
      <c r="A39" s="57"/>
      <c r="B39" s="12"/>
      <c r="C39" s="12" t="s">
        <v>82</v>
      </c>
      <c r="D39" s="3"/>
      <c r="E39" s="26"/>
      <c r="F39" s="26">
        <v>190</v>
      </c>
      <c r="G39" s="25">
        <v>112</v>
      </c>
      <c r="H39" s="29">
        <f>F39*18%+G39*18%</f>
        <v>54.36</v>
      </c>
      <c r="I39" s="29">
        <f>F39*12%+G39*12%</f>
        <v>36.24</v>
      </c>
      <c r="J39" s="29">
        <f>F39*70%+G39*70%</f>
        <v>211.39999999999998</v>
      </c>
    </row>
    <row r="40" spans="1:11" ht="17.25" customHeight="1" x14ac:dyDescent="0.25">
      <c r="A40" s="57"/>
      <c r="B40" s="44" t="s">
        <v>22</v>
      </c>
      <c r="C40" s="45"/>
      <c r="D40" s="45"/>
      <c r="E40" s="46"/>
      <c r="F40" s="58">
        <f>SUM(F34:F39)+G39</f>
        <v>880</v>
      </c>
      <c r="G40" s="59"/>
      <c r="H40" s="30">
        <f t="shared" si="12"/>
        <v>158.4</v>
      </c>
      <c r="I40" s="30">
        <f t="shared" si="13"/>
        <v>105.6</v>
      </c>
      <c r="J40" s="30">
        <f t="shared" si="14"/>
        <v>616</v>
      </c>
    </row>
    <row r="41" spans="1:11" ht="15" customHeight="1" x14ac:dyDescent="0.25">
      <c r="A41" s="5" t="s">
        <v>3</v>
      </c>
      <c r="B41" s="6"/>
      <c r="C41" s="6"/>
      <c r="D41" s="6"/>
      <c r="E41" s="7"/>
      <c r="F41" s="7"/>
      <c r="G41" s="8"/>
      <c r="H41"/>
      <c r="I41"/>
      <c r="J41"/>
    </row>
    <row r="42" spans="1:11" ht="15" customHeight="1" x14ac:dyDescent="0.25">
      <c r="A42" s="9" t="s">
        <v>53</v>
      </c>
      <c r="B42" s="6"/>
      <c r="C42" s="6"/>
      <c r="D42" s="38" t="s">
        <v>54</v>
      </c>
      <c r="E42" s="38"/>
      <c r="F42" s="38"/>
      <c r="G42" s="38"/>
      <c r="H42" s="38"/>
      <c r="I42" s="38"/>
      <c r="J42" s="38"/>
    </row>
    <row r="43" spans="1:11" ht="15" customHeight="1" x14ac:dyDescent="0.2">
      <c r="A43" s="9" t="s">
        <v>4</v>
      </c>
      <c r="B43" s="10" t="s">
        <v>5</v>
      </c>
      <c r="C43" s="10"/>
      <c r="D43" s="38" t="s">
        <v>32</v>
      </c>
      <c r="E43" s="38"/>
      <c r="F43" s="38"/>
      <c r="G43" s="38"/>
      <c r="H43" s="38"/>
      <c r="I43" s="38"/>
      <c r="J43" s="38"/>
    </row>
    <row r="44" spans="1:11" ht="15" customHeight="1" x14ac:dyDescent="0.25">
      <c r="A44" s="11"/>
      <c r="B44" s="11"/>
      <c r="C44" s="11"/>
      <c r="D44" s="11"/>
      <c r="E44" s="11"/>
      <c r="F44" s="11"/>
      <c r="G44" s="11"/>
    </row>
  </sheetData>
  <mergeCells count="28">
    <mergeCell ref="F33:G33"/>
    <mergeCell ref="E36:E38"/>
    <mergeCell ref="A34:A40"/>
    <mergeCell ref="G34:G36"/>
    <mergeCell ref="B40:E40"/>
    <mergeCell ref="F40:G40"/>
    <mergeCell ref="A1:J1"/>
    <mergeCell ref="A2:J2"/>
    <mergeCell ref="A3:J3"/>
    <mergeCell ref="D4:E4"/>
    <mergeCell ref="B19:E19"/>
    <mergeCell ref="H4:J4"/>
    <mergeCell ref="D42:J42"/>
    <mergeCell ref="D43:J43"/>
    <mergeCell ref="A5:A12"/>
    <mergeCell ref="G6:G10"/>
    <mergeCell ref="A13:A19"/>
    <mergeCell ref="G13:G17"/>
    <mergeCell ref="G20:G24"/>
    <mergeCell ref="F19:G19"/>
    <mergeCell ref="A20:A26"/>
    <mergeCell ref="B26:E26"/>
    <mergeCell ref="F26:G26"/>
    <mergeCell ref="G27:G31"/>
    <mergeCell ref="B12:E12"/>
    <mergeCell ref="F12:G12"/>
    <mergeCell ref="A27:A33"/>
    <mergeCell ref="B33:E33"/>
  </mergeCells>
  <pageMargins left="0.51181102362204722" right="0.51181102362204722" top="0.35433070866141736" bottom="0.35433070866141736" header="0.31496062992125984" footer="0.31496062992125984"/>
  <pageSetup scale="77" orientation="landscape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Thực đơn,ĐL tuần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2026-01-04T10:50:49Z</cp:lastPrinted>
  <dcterms:created xsi:type="dcterms:W3CDTF">2022-09-15T09:09:27Z</dcterms:created>
  <dcterms:modified xsi:type="dcterms:W3CDTF">2026-01-16T04:27:11Z</dcterms:modified>
</cp:coreProperties>
</file>